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 activeTab="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6" i="2"/>
  <c r="D7" s="1"/>
  <c r="D10" s="1"/>
  <c r="D11" s="1"/>
  <c r="D12" s="1"/>
  <c r="D13" s="1"/>
  <c r="C6"/>
  <c r="C7" s="1"/>
  <c r="C10" s="1"/>
  <c r="C11" s="1"/>
  <c r="C12" s="1"/>
  <c r="C13" s="1"/>
  <c r="X5" i="1" l="1"/>
  <c r="Y5"/>
  <c r="Z5"/>
  <c r="AA5"/>
  <c r="X6"/>
  <c r="Y6"/>
  <c r="Z6"/>
  <c r="AA6"/>
  <c r="X7"/>
  <c r="Y7"/>
  <c r="Z7"/>
  <c r="AA7"/>
  <c r="X8"/>
  <c r="Y8"/>
  <c r="Z8"/>
  <c r="AA8"/>
  <c r="X9"/>
  <c r="Y9"/>
  <c r="Z9"/>
  <c r="AA9"/>
  <c r="X10"/>
  <c r="Y10"/>
  <c r="Z10"/>
  <c r="AA10"/>
  <c r="X11"/>
  <c r="Y11"/>
  <c r="Z11"/>
  <c r="AA11"/>
  <c r="X12"/>
  <c r="Y12"/>
  <c r="Z12"/>
  <c r="AA12"/>
  <c r="AA4"/>
  <c r="Z4"/>
  <c r="Y4"/>
  <c r="X4"/>
  <c r="Y3" l="1"/>
  <c r="Y14" s="1"/>
  <c r="AA3"/>
  <c r="AA14" s="1"/>
  <c r="Z3"/>
  <c r="Z14" s="1"/>
  <c r="X3"/>
  <c r="X14" s="1"/>
  <c r="C13"/>
  <c r="AA15" l="1"/>
</calcChain>
</file>

<file path=xl/comments1.xml><?xml version="1.0" encoding="utf-8"?>
<comments xmlns="http://schemas.openxmlformats.org/spreadsheetml/2006/main">
  <authors>
    <author>reparto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80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20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24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66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80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20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24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66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80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20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24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66 giornate uomo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6 è il numero dei tecnici che saranno impegnati nelle attività finalizzate all’ottenimento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L'azienda non indica la risposta allo specifico quesito ma erroneamente fa riferimento ai tecnici del laboratorio da certificare "tutto il personale del laboratorio (2 dirigenti e 4 Tecnici Sanitari di Laboratorio Biomedico"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6 è il numero dei tecnici che saranno impegnati nelle attività finalizzate all’ottenimento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L'azienda non indica la risposta allo specifico quesito ma erroneamente fa riferimento ai tecnici del laboratorio da certificare "tutto il personale del laboratorio (2 dirigenti e 4 Tecnici Sanitari di Laboratorio Biomedico"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6 è il numero dei tecnici che saranno impegnati nelle attività finalizzate all’ottenimento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L'azienda non indica la risposta allo specifico quesito ma erroneamente fa riferimento ai tecnici del laboratorio da certificare "tutto il personale del laboratorio (2 dirigenti e 4 Tecnici Sanitari di Laboratorio Biomedico"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 xml:space="preserve">10 è il numero dei tecnici che saranno impegnati nelle attività finalizzate all’ottenimento della certificazione.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Riduzione del 8,33% del tempo previsto pari a 1 mese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Riduzione del 16,66% del tempo previsto pari a 2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Riduzione del 8,33% del tempo previsto pari a 1 mese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Riduzione del 16,66% del tempo previsto pari a 2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Riduzione del 8,33% del tempo previsto pari a 1 mese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Riduzione del 16,66% del tempo previsto pari a 2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Riduzione del 50% del tempo previsto pari a 6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 xml:space="preserve">72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 xml:space="preserve">15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11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36 è il numero di giornate uomo “in loco” (presso il Laboratorio di Farmacotossicologia), finalizzate al mantenimento della certificazione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72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15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 xml:space="preserve">11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36 è il numero di giornate uomo “in loco” (presso il Laboratorio di Farmacotossicologia), finalizzate al mantenimento della certificazione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 xml:space="preserve">72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 xml:space="preserve">15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 xml:space="preserve">11 è il numero di giornate uomo “in loco” (presso il Laboratorio di Farmacotossicologia), finalizzate al mantenimento della certificazione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36 è il numero di giornate uomo “in loco” (presso il Laboratorio di Farmacotossicologia), finalizzate al mantenimento della certificazione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5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 xml:space="preserve">L'azienda non indica la risposta allo specifico quesito ma erroneamente fa riferimento ai tecnici del laboratorio da certificare "tutto il personale del laboratorio (2 dirigenti e 4 Tecnici Sanitari di Laboratorio Biomedico"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5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 xml:space="preserve">L'azienda non indica la risposta allo specifico quesito ma erroneamente fa riferimento ai tecnici del laboratorio da certificare "tutto il personale del laboratorio (2 dirigenti e 4 Tecnici Sanitari di Laboratorio Biomedico"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5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 xml:space="preserve">L'azienda non indica la risposta allo specifico quesito ma erroneamente fa riferimento ai tecnici del laboratorio da certificare "tutto il personale del laboratorio (2 dirigenti e 4 Tecnici Sanitari di Laboratorio Biomedico"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10 è il numero dei tecnici che saranno impegnati nelle attività finalizzate al mantenimento della certificazione.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304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96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40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110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304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96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40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110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304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96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40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110 è il numero di ore dedicate alla formazione nel periodo di durata contrattuale.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<sst xmlns="http://schemas.openxmlformats.org/spreadsheetml/2006/main" count="64" uniqueCount="45">
  <si>
    <t>CRITERI DI VALUTAZIONE</t>
  </si>
  <si>
    <t>Punti max</t>
  </si>
  <si>
    <t>Riferimento</t>
  </si>
  <si>
    <t xml:space="preserve">Fino a </t>
  </si>
  <si>
    <t>TOTALE</t>
  </si>
  <si>
    <t>Valutazione Savini</t>
  </si>
  <si>
    <t>Valutazione Marchese</t>
  </si>
  <si>
    <t xml:space="preserve"> </t>
  </si>
  <si>
    <t>Dasit</t>
  </si>
  <si>
    <t>IL</t>
  </si>
  <si>
    <t>Stago</t>
  </si>
  <si>
    <t>Siemens</t>
  </si>
  <si>
    <t>Valutazione Giusti</t>
  </si>
  <si>
    <t>Strega</t>
  </si>
  <si>
    <t>Nier</t>
  </si>
  <si>
    <t>Links</t>
  </si>
  <si>
    <t>Sistema di Gestione per la Qualità secondo la Norma ISO/IEC 17025 ai fini dell’Accreditamento delle prove della U.O.S.</t>
  </si>
  <si>
    <t>lotto Unico</t>
  </si>
  <si>
    <t>Efficacia del modello organizzativo e funzionale, proposto in relazione al primo periodo dell’attività,volta all’ottenimento della certificazione:
1. Numero di giornate uomo “in loco” (presso il Laboratorio di Farmacotossicologia), finalizzate all’ottenimento della certificazione;
I punteggi verranno calcolati attribuendo il coefficiente più elevato (1) al valore più elevato offerto, ed alle altre proposte, coefficienti direttamente proporzionali. Infine, i coefficienti ottenuti, saranno moltiplicati per il punteggio massimo previsto per il parametro.</t>
  </si>
  <si>
    <t>Efficacia del modello organizzativo e funzionale, proposto in relazione al primo periodo dell’attività,volta all’ottenimento della certificazione:
2. Numero dei tecnici che saranno impegnati nelle attività finalizzate all’ottenimento della certificazione.
I punteggi verranno calcolati attribuendo il coefficiente più elevato (1) al valore più elevato offerto, ed alle altre proposte, coefficienti direttamente proporzionali. Infine, i coefficienti ottenuti, saranno moltiplicati per il punteggio massimo previsto per il parametro.</t>
  </si>
  <si>
    <t>Efficacia del modello organizzativo e funzionale, proposto in relazione al primo periodo dell’attività,volta all’ottenimento della certificazione:
3. Riduzione dei tempi previsti per l’ottenimento della certificazione, rispetto al tempo massimo stabilito dal capitolato tecnico;
I punteggi verranno calcolati attribuendo il coefficiente più elevato (1) al valore più elevato offerto, ed alle altre proposte, coefficienti direttamente proporzionali. Infine, i coefficienti ottenuti, saranno moltiplicati per il punteggio massimo previsto per il parametro.</t>
  </si>
  <si>
    <t>Efficacia del modello organizzativo e funzionale, proposto in relazione al secondo periodo dell’attività,volta al mantenimento della certificazione per i tre anni successivi al rilascio:1. Numero di giornate uomo “in loco” (presso il Laboratorio di Farmacotossicologia), finalizzate al mantenimento della certificazione;
I punteggi verranno calcolati attribuendo il coefficiente più elevato (1) al valore più elevato offerto, ed alle altre proposte, coefficienti direttamente proporzionali. Infine, i coefficienti ottenuti, saranno moltiplicati per il punteggio massimo previsto per il parametro.</t>
  </si>
  <si>
    <t>Efficacia del modello organizzativo e funzionale, proposto in relazione al secondo periodo dell’attività,volta al mantenimento della certificazione per i tre anni successivi al rilascio:
2. Numero dei tecnici che saranno impegnati nelle attività finalizzate all’ottenimento della certificazione;
I punteggi verranno calcolati attribuendo il coefficiente più elevato (1) al valore più elevato offerto, ed alle altre proposte, coefficienti direttamente proporzionali. Infine, i coefficienti ottenuti, saranno moltiplicati per il punteggio massimo previsto per il parametro.</t>
  </si>
  <si>
    <t>Disponibilità al supporto finalizzato all’ottenimento e manutenzione di ulteriori “prove” rispetto al numero di prove stabilito nel capitolato tecnico</t>
  </si>
  <si>
    <t xml:space="preserve">Efficacia e continuità del percorso formativo dei tecnici della ASL impegnati nel processo di accreditamento:
- Numero dei tecnici formati
</t>
  </si>
  <si>
    <t xml:space="preserve">Efficacia e continuità del percorso formativo dei tecnici della ASL impegnati nel processo di accreditamento:
- Numero di ore dedicata alla formazione
</t>
  </si>
  <si>
    <t xml:space="preserve">Efficacia e continuità del percorso formativo dei tecnici della ASL impegnati nel processo di accreditamento:
- Certificabilità ai fini ECM della formazione
</t>
  </si>
  <si>
    <t>Efficacia e continuità del percorso formativo dei tecnici della ASL impegnati nel processo di accreditamento:
- Numero ed esperienza dei formatori coinvolti</t>
  </si>
  <si>
    <t>Qsm</t>
  </si>
  <si>
    <t>RIPARAMETRAZIONE</t>
  </si>
  <si>
    <t>NON AMMESSO</t>
  </si>
  <si>
    <t>PUNTEGGIO FINALE</t>
  </si>
  <si>
    <t>BASE D'ASTA</t>
  </si>
  <si>
    <t>RIBASSO</t>
  </si>
  <si>
    <t xml:space="preserve"> = </t>
  </si>
  <si>
    <t>(1-Rn)^3</t>
  </si>
  <si>
    <t>(1-(1-Rn)^3)</t>
  </si>
  <si>
    <t>PUNTEGGIO ECONOMICO</t>
  </si>
  <si>
    <t xml:space="preserve">PUNTEGGIO COMPLESSIVO </t>
  </si>
  <si>
    <t>PUNTEGGIO TECNICO</t>
  </si>
  <si>
    <t>prezzi offerti</t>
  </si>
  <si>
    <r>
      <t xml:space="preserve">RTI Costituendo tra LINKS Management &amp;Technology/ P.&amp;R. PROJECT </t>
    </r>
    <r>
      <rPr>
        <sz val="9"/>
        <color rgb="FF000000"/>
        <rFont val="Calibri"/>
        <family val="2"/>
        <scheme val="minor"/>
      </rPr>
      <t>1</t>
    </r>
  </si>
  <si>
    <t>STREGA SRL</t>
  </si>
  <si>
    <t xml:space="preserve">Servizio di progettazione, realizzazione e applicazione di un sistema di gestione per la qualità secondo la norma ISO/IEC 17025 ai fini dell’accreditamento delle prove della U.O.S.  “Laboratorio Di Farmacotossicologia E Qualità Analitica” Del P.O. Di Pescara, indetta con Determina n. 123 del 18 Febbraio 2016 ( CIG: 65985049C0),   </t>
  </si>
  <si>
    <t>DITTE OFFERENTI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</si>
</sst>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8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8" fontId="0" fillId="0" borderId="0" xfId="1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219075</xdr:colOff>
      <xdr:row>7</xdr:row>
      <xdr:rowOff>38100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2658725"/>
          <a:ext cx="219075" cy="238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523875</xdr:colOff>
      <xdr:row>6</xdr:row>
      <xdr:rowOff>66675</xdr:rowOff>
    </xdr:from>
    <xdr:to>
      <xdr:col>2</xdr:col>
      <xdr:colOff>0</xdr:colOff>
      <xdr:row>8</xdr:row>
      <xdr:rowOff>47625</xdr:rowOff>
    </xdr:to>
    <xdr:pic>
      <xdr:nvPicPr>
        <xdr:cNvPr id="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66850" y="12725400"/>
          <a:ext cx="8096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opLeftCell="A7" zoomScale="80" zoomScaleNormal="80" workbookViewId="0">
      <selection activeCell="B17" sqref="B17:G26"/>
    </sheetView>
  </sheetViews>
  <sheetFormatPr defaultRowHeight="15.75"/>
  <cols>
    <col min="1" max="1" width="16" style="11" customWidth="1"/>
    <col min="2" max="2" width="86" style="39" customWidth="1"/>
    <col min="3" max="3" width="9.85546875" style="11" customWidth="1"/>
    <col min="4" max="4" width="16" style="11" customWidth="1"/>
    <col min="5" max="5" width="13.7109375" style="11" customWidth="1"/>
    <col min="6" max="6" width="15" style="38" customWidth="1"/>
    <col min="7" max="7" width="9.42578125" style="38" customWidth="1"/>
    <col min="8" max="8" width="13.42578125" style="11" customWidth="1"/>
    <col min="9" max="9" width="14.85546875" style="11" customWidth="1"/>
    <col min="10" max="10" width="12.7109375" style="11" customWidth="1"/>
    <col min="11" max="11" width="8.85546875" style="11" customWidth="1"/>
    <col min="12" max="13" width="12.5703125" style="11" customWidth="1"/>
    <col min="14" max="14" width="16" style="11" customWidth="1"/>
    <col min="15" max="15" width="17.7109375" style="11" customWidth="1"/>
    <col min="16" max="18" width="7.140625" style="11" hidden="1" customWidth="1"/>
    <col min="19" max="19" width="8.85546875" style="11" hidden="1" customWidth="1"/>
    <col min="20" max="22" width="7.42578125" style="11" hidden="1" customWidth="1"/>
    <col min="23" max="23" width="10.85546875" style="11" hidden="1" customWidth="1"/>
    <col min="24" max="24" width="10.7109375" style="11" customWidth="1"/>
    <col min="25" max="25" width="11" style="11" customWidth="1"/>
    <col min="26" max="26" width="11.85546875" style="11" customWidth="1"/>
    <col min="27" max="27" width="9.28515625" style="11" customWidth="1"/>
    <col min="28" max="16384" width="9.140625" style="11"/>
  </cols>
  <sheetData>
    <row r="1" spans="1:29" s="2" customFormat="1" ht="83.25" customHeight="1">
      <c r="A1" s="18" t="s">
        <v>17</v>
      </c>
      <c r="B1" s="12" t="s">
        <v>0</v>
      </c>
      <c r="C1" s="19" t="s">
        <v>1</v>
      </c>
      <c r="D1" s="24" t="s">
        <v>5</v>
      </c>
      <c r="E1" s="25"/>
      <c r="F1" s="25"/>
      <c r="G1" s="26"/>
      <c r="H1" s="27" t="s">
        <v>6</v>
      </c>
      <c r="I1" s="28"/>
      <c r="J1" s="28"/>
      <c r="K1" s="29"/>
      <c r="L1" s="30" t="s">
        <v>12</v>
      </c>
      <c r="M1" s="31"/>
      <c r="N1" s="31"/>
      <c r="O1" s="32"/>
      <c r="P1" s="20" t="s">
        <v>7</v>
      </c>
      <c r="Q1" s="20"/>
      <c r="R1" s="20"/>
      <c r="S1" s="21"/>
      <c r="T1" s="22" t="s">
        <v>7</v>
      </c>
      <c r="U1" s="22"/>
      <c r="V1" s="22"/>
      <c r="W1" s="23"/>
      <c r="X1" s="33" t="s">
        <v>31</v>
      </c>
      <c r="Y1" s="34"/>
      <c r="Z1" s="34"/>
      <c r="AA1" s="35"/>
    </row>
    <row r="2" spans="1:29" s="2" customFormat="1" ht="47.25" customHeight="1" thickBot="1">
      <c r="A2" s="13" t="s">
        <v>2</v>
      </c>
      <c r="B2" s="36" t="s">
        <v>16</v>
      </c>
      <c r="C2" s="14" t="s">
        <v>3</v>
      </c>
      <c r="D2" s="15" t="s">
        <v>13</v>
      </c>
      <c r="E2" s="16" t="s">
        <v>14</v>
      </c>
      <c r="F2" s="16" t="s">
        <v>28</v>
      </c>
      <c r="G2" s="17" t="s">
        <v>15</v>
      </c>
      <c r="H2" s="15" t="s">
        <v>13</v>
      </c>
      <c r="I2" s="16" t="s">
        <v>14</v>
      </c>
      <c r="J2" s="16" t="s">
        <v>28</v>
      </c>
      <c r="K2" s="17" t="s">
        <v>15</v>
      </c>
      <c r="L2" s="15" t="s">
        <v>13</v>
      </c>
      <c r="M2" s="16" t="s">
        <v>14</v>
      </c>
      <c r="N2" s="16" t="s">
        <v>28</v>
      </c>
      <c r="O2" s="17" t="s">
        <v>15</v>
      </c>
      <c r="P2" s="15" t="s">
        <v>8</v>
      </c>
      <c r="Q2" s="16" t="s">
        <v>9</v>
      </c>
      <c r="R2" s="16" t="s">
        <v>10</v>
      </c>
      <c r="S2" s="17" t="s">
        <v>11</v>
      </c>
      <c r="T2" s="15" t="s">
        <v>8</v>
      </c>
      <c r="U2" s="16" t="s">
        <v>9</v>
      </c>
      <c r="V2" s="16" t="s">
        <v>10</v>
      </c>
      <c r="W2" s="17" t="s">
        <v>11</v>
      </c>
      <c r="X2" s="15" t="s">
        <v>13</v>
      </c>
      <c r="Y2" s="16" t="s">
        <v>14</v>
      </c>
      <c r="Z2" s="16" t="s">
        <v>28</v>
      </c>
      <c r="AA2" s="17" t="s">
        <v>15</v>
      </c>
    </row>
    <row r="3" spans="1:29" ht="144" customHeight="1" thickBot="1">
      <c r="A3" s="3">
        <v>1</v>
      </c>
      <c r="B3" s="37" t="s">
        <v>18</v>
      </c>
      <c r="C3" s="4">
        <v>18</v>
      </c>
      <c r="D3" s="5">
        <v>1</v>
      </c>
      <c r="E3" s="6">
        <v>0.25</v>
      </c>
      <c r="F3" s="6">
        <v>0.3</v>
      </c>
      <c r="G3" s="5">
        <v>0.82499999999999996</v>
      </c>
      <c r="H3" s="5">
        <v>1</v>
      </c>
      <c r="I3" s="6">
        <v>0.25</v>
      </c>
      <c r="J3" s="6">
        <v>0.3</v>
      </c>
      <c r="K3" s="5">
        <v>0.82499999999999996</v>
      </c>
      <c r="L3" s="5">
        <v>1</v>
      </c>
      <c r="M3" s="6">
        <v>0.25</v>
      </c>
      <c r="N3" s="6">
        <v>0.3</v>
      </c>
      <c r="O3" s="5">
        <v>0.82499999999999996</v>
      </c>
      <c r="P3" s="7"/>
      <c r="Q3" s="8"/>
      <c r="R3" s="8"/>
      <c r="S3" s="5"/>
      <c r="T3" s="7"/>
      <c r="U3" s="8"/>
      <c r="V3" s="8"/>
      <c r="W3" s="8"/>
      <c r="X3" s="9">
        <f>AVERAGE(D3,H3,L3,P3,T3)*C3</f>
        <v>18</v>
      </c>
      <c r="Y3" s="9">
        <f>AVERAGE(E3,I3,M3,Q3,U3)*C3</f>
        <v>4.5</v>
      </c>
      <c r="Z3" s="10">
        <f>AVERAGE(F3,J3,N3,R3,V3)*C3</f>
        <v>5.3999999999999995</v>
      </c>
      <c r="AA3" s="10">
        <f>AVERAGE(G3,K3,O3,S3,W3)*C3</f>
        <v>14.849999999999998</v>
      </c>
    </row>
    <row r="4" spans="1:29" ht="158.25" customHeight="1" thickBot="1">
      <c r="A4" s="3">
        <v>2</v>
      </c>
      <c r="B4" s="37" t="s">
        <v>19</v>
      </c>
      <c r="C4" s="4">
        <v>12</v>
      </c>
      <c r="D4" s="8">
        <v>0.6</v>
      </c>
      <c r="E4" s="8">
        <v>0</v>
      </c>
      <c r="F4" s="8">
        <v>1</v>
      </c>
      <c r="G4" s="5">
        <v>1</v>
      </c>
      <c r="H4" s="8">
        <v>0.6</v>
      </c>
      <c r="I4" s="8">
        <v>0</v>
      </c>
      <c r="J4" s="8">
        <v>1</v>
      </c>
      <c r="K4" s="5">
        <v>1</v>
      </c>
      <c r="L4" s="8">
        <v>0.6</v>
      </c>
      <c r="M4" s="8">
        <v>0</v>
      </c>
      <c r="N4" s="8">
        <v>1</v>
      </c>
      <c r="O4" s="5">
        <v>1</v>
      </c>
      <c r="P4" s="7"/>
      <c r="Q4" s="8"/>
      <c r="R4" s="8"/>
      <c r="S4" s="5"/>
      <c r="T4" s="7"/>
      <c r="U4" s="8"/>
      <c r="V4" s="8"/>
      <c r="W4" s="8"/>
      <c r="X4" s="9">
        <f>AVERAGE(D4,H4,L4)*C4</f>
        <v>7.1999999999999993</v>
      </c>
      <c r="Y4" s="9">
        <f>AVERAGE(E4,I4,M4)*C4</f>
        <v>0</v>
      </c>
      <c r="Z4" s="10">
        <f>AVERAGE(F4,J4,N4)*C4</f>
        <v>12</v>
      </c>
      <c r="AA4" s="10">
        <f>AVERAGE(G4,K4,O4)*C4</f>
        <v>12</v>
      </c>
    </row>
    <row r="5" spans="1:29" ht="142.5" customHeight="1" thickBot="1">
      <c r="A5" s="3">
        <v>3</v>
      </c>
      <c r="B5" s="37" t="s">
        <v>20</v>
      </c>
      <c r="C5" s="4">
        <v>5</v>
      </c>
      <c r="D5" s="8">
        <v>1</v>
      </c>
      <c r="E5" s="8">
        <v>0.16500000000000001</v>
      </c>
      <c r="F5" s="8">
        <v>0.33</v>
      </c>
      <c r="G5" s="5">
        <v>1</v>
      </c>
      <c r="H5" s="8">
        <v>1</v>
      </c>
      <c r="I5" s="8">
        <v>0.16500000000000001</v>
      </c>
      <c r="J5" s="8">
        <v>0.33</v>
      </c>
      <c r="K5" s="5">
        <v>1</v>
      </c>
      <c r="L5" s="8">
        <v>1</v>
      </c>
      <c r="M5" s="8">
        <v>0.16500000000000001</v>
      </c>
      <c r="N5" s="8">
        <v>0.33</v>
      </c>
      <c r="O5" s="5">
        <v>1</v>
      </c>
      <c r="P5" s="7"/>
      <c r="Q5" s="8"/>
      <c r="R5" s="8"/>
      <c r="S5" s="5"/>
      <c r="T5" s="7"/>
      <c r="U5" s="8"/>
      <c r="V5" s="8"/>
      <c r="W5" s="8"/>
      <c r="X5" s="9">
        <f t="shared" ref="X5:X12" si="0">AVERAGE(D5,H5,L5)*C5</f>
        <v>5</v>
      </c>
      <c r="Y5" s="9">
        <f t="shared" ref="Y5:Y12" si="1">AVERAGE(E5,I5,M5)*C5</f>
        <v>0.82500000000000007</v>
      </c>
      <c r="Z5" s="10">
        <f t="shared" ref="Z5:Z12" si="2">AVERAGE(F5,J5,N5)*C5</f>
        <v>1.6500000000000001</v>
      </c>
      <c r="AA5" s="10">
        <f t="shared" ref="AA5:AA12" si="3">AVERAGE(G5,K5,O5)*C5</f>
        <v>5</v>
      </c>
    </row>
    <row r="6" spans="1:29" ht="150" customHeight="1" thickBot="1">
      <c r="A6" s="3">
        <v>4</v>
      </c>
      <c r="B6" s="37" t="s">
        <v>21</v>
      </c>
      <c r="C6" s="4">
        <v>14</v>
      </c>
      <c r="D6" s="8">
        <v>1</v>
      </c>
      <c r="E6" s="8">
        <v>0.20799999999999999</v>
      </c>
      <c r="F6" s="8">
        <v>0.152</v>
      </c>
      <c r="G6" s="5">
        <v>0.5</v>
      </c>
      <c r="H6" s="8">
        <v>1</v>
      </c>
      <c r="I6" s="8">
        <v>0.20799999999999999</v>
      </c>
      <c r="J6" s="8">
        <v>0.152</v>
      </c>
      <c r="K6" s="5">
        <v>0.5</v>
      </c>
      <c r="L6" s="8">
        <v>1</v>
      </c>
      <c r="M6" s="8">
        <v>0.20799999999999999</v>
      </c>
      <c r="N6" s="8">
        <v>0.152</v>
      </c>
      <c r="O6" s="5">
        <v>0.5</v>
      </c>
      <c r="P6" s="7"/>
      <c r="Q6" s="8"/>
      <c r="R6" s="8"/>
      <c r="S6" s="5"/>
      <c r="T6" s="7"/>
      <c r="U6" s="8"/>
      <c r="V6" s="8"/>
      <c r="W6" s="8"/>
      <c r="X6" s="9">
        <f t="shared" si="0"/>
        <v>14</v>
      </c>
      <c r="Y6" s="9">
        <f t="shared" si="1"/>
        <v>2.9119999999999999</v>
      </c>
      <c r="Z6" s="10">
        <f t="shared" si="2"/>
        <v>2.1280000000000001</v>
      </c>
      <c r="AA6" s="10">
        <f t="shared" si="3"/>
        <v>7</v>
      </c>
    </row>
    <row r="7" spans="1:29" ht="144" customHeight="1" thickBot="1">
      <c r="A7" s="3">
        <v>5</v>
      </c>
      <c r="B7" s="37" t="s">
        <v>22</v>
      </c>
      <c r="C7" s="4">
        <v>6</v>
      </c>
      <c r="D7" s="8">
        <v>0.5</v>
      </c>
      <c r="E7" s="8">
        <v>0</v>
      </c>
      <c r="F7" s="8">
        <v>1</v>
      </c>
      <c r="G7" s="5">
        <v>1</v>
      </c>
      <c r="H7" s="8">
        <v>0.5</v>
      </c>
      <c r="I7" s="8">
        <v>0</v>
      </c>
      <c r="J7" s="8">
        <v>1</v>
      </c>
      <c r="K7" s="5">
        <v>1</v>
      </c>
      <c r="L7" s="8">
        <v>0.5</v>
      </c>
      <c r="M7" s="8">
        <v>0</v>
      </c>
      <c r="N7" s="8">
        <v>1</v>
      </c>
      <c r="O7" s="5">
        <v>1</v>
      </c>
      <c r="P7" s="7"/>
      <c r="Q7" s="8"/>
      <c r="R7" s="8"/>
      <c r="S7" s="5"/>
      <c r="T7" s="7"/>
      <c r="U7" s="8"/>
      <c r="V7" s="8"/>
      <c r="W7" s="8"/>
      <c r="X7" s="9">
        <f t="shared" si="0"/>
        <v>3</v>
      </c>
      <c r="Y7" s="9">
        <f t="shared" si="1"/>
        <v>0</v>
      </c>
      <c r="Z7" s="10">
        <f t="shared" si="2"/>
        <v>6</v>
      </c>
      <c r="AA7" s="10">
        <f t="shared" si="3"/>
        <v>6</v>
      </c>
    </row>
    <row r="8" spans="1:29" ht="36.75" customHeight="1" thickBot="1">
      <c r="A8" s="3">
        <v>6</v>
      </c>
      <c r="B8" s="37" t="s">
        <v>23</v>
      </c>
      <c r="C8" s="4">
        <v>5</v>
      </c>
      <c r="D8" s="8">
        <v>1</v>
      </c>
      <c r="E8" s="8">
        <v>1</v>
      </c>
      <c r="F8" s="8">
        <v>1</v>
      </c>
      <c r="G8" s="5">
        <v>1</v>
      </c>
      <c r="H8" s="8">
        <v>1</v>
      </c>
      <c r="I8" s="8">
        <v>1</v>
      </c>
      <c r="J8" s="8">
        <v>1</v>
      </c>
      <c r="K8" s="5">
        <v>1</v>
      </c>
      <c r="L8" s="8">
        <v>1</v>
      </c>
      <c r="M8" s="8">
        <v>1</v>
      </c>
      <c r="N8" s="8">
        <v>1</v>
      </c>
      <c r="O8" s="5">
        <v>1</v>
      </c>
      <c r="P8" s="7"/>
      <c r="Q8" s="8"/>
      <c r="R8" s="8"/>
      <c r="S8" s="5"/>
      <c r="T8" s="7"/>
      <c r="U8" s="8"/>
      <c r="V8" s="8"/>
      <c r="W8" s="8"/>
      <c r="X8" s="9">
        <f t="shared" si="0"/>
        <v>5</v>
      </c>
      <c r="Y8" s="9">
        <f t="shared" si="1"/>
        <v>5</v>
      </c>
      <c r="Z8" s="10">
        <f t="shared" si="2"/>
        <v>5</v>
      </c>
      <c r="AA8" s="10">
        <f t="shared" si="3"/>
        <v>5</v>
      </c>
    </row>
    <row r="9" spans="1:29" ht="54.75" customHeight="1" thickBot="1">
      <c r="A9" s="3">
        <v>7</v>
      </c>
      <c r="B9" s="37" t="s">
        <v>24</v>
      </c>
      <c r="C9" s="4">
        <v>3</v>
      </c>
      <c r="D9" s="8">
        <v>1</v>
      </c>
      <c r="E9" s="8">
        <v>1</v>
      </c>
      <c r="F9" s="8">
        <v>1</v>
      </c>
      <c r="G9" s="5">
        <v>1</v>
      </c>
      <c r="H9" s="8">
        <v>1</v>
      </c>
      <c r="I9" s="8">
        <v>1</v>
      </c>
      <c r="J9" s="8">
        <v>1</v>
      </c>
      <c r="K9" s="5">
        <v>1</v>
      </c>
      <c r="L9" s="8">
        <v>1</v>
      </c>
      <c r="M9" s="8">
        <v>1</v>
      </c>
      <c r="N9" s="8">
        <v>1</v>
      </c>
      <c r="O9" s="5">
        <v>1</v>
      </c>
      <c r="P9" s="7"/>
      <c r="Q9" s="8"/>
      <c r="R9" s="8"/>
      <c r="S9" s="5"/>
      <c r="T9" s="7"/>
      <c r="U9" s="8"/>
      <c r="V9" s="8"/>
      <c r="W9" s="8"/>
      <c r="X9" s="9">
        <f t="shared" si="0"/>
        <v>3</v>
      </c>
      <c r="Y9" s="9">
        <f t="shared" si="1"/>
        <v>3</v>
      </c>
      <c r="Z9" s="10">
        <f t="shared" si="2"/>
        <v>3</v>
      </c>
      <c r="AA9" s="10">
        <f t="shared" si="3"/>
        <v>3</v>
      </c>
    </row>
    <row r="10" spans="1:29" ht="68.25" customHeight="1" thickBot="1">
      <c r="A10" s="3">
        <v>8</v>
      </c>
      <c r="B10" s="37" t="s">
        <v>25</v>
      </c>
      <c r="C10" s="4">
        <v>3</v>
      </c>
      <c r="D10" s="8">
        <v>1</v>
      </c>
      <c r="E10" s="8">
        <v>0.315</v>
      </c>
      <c r="F10" s="8">
        <v>0.13100000000000001</v>
      </c>
      <c r="G10" s="5">
        <v>0.36099999999999999</v>
      </c>
      <c r="H10" s="8">
        <v>1</v>
      </c>
      <c r="I10" s="8">
        <v>0.315</v>
      </c>
      <c r="J10" s="8">
        <v>0.13100000000000001</v>
      </c>
      <c r="K10" s="5">
        <v>0.36099999999999999</v>
      </c>
      <c r="L10" s="8">
        <v>1</v>
      </c>
      <c r="M10" s="8">
        <v>0.315</v>
      </c>
      <c r="N10" s="8">
        <v>0.13100000000000001</v>
      </c>
      <c r="O10" s="5">
        <v>0.36099999999999999</v>
      </c>
      <c r="P10" s="7"/>
      <c r="Q10" s="8"/>
      <c r="R10" s="8"/>
      <c r="S10" s="5"/>
      <c r="T10" s="7"/>
      <c r="U10" s="8"/>
      <c r="V10" s="8"/>
      <c r="W10" s="8"/>
      <c r="X10" s="9">
        <f t="shared" si="0"/>
        <v>3</v>
      </c>
      <c r="Y10" s="9">
        <f t="shared" si="1"/>
        <v>0.94500000000000006</v>
      </c>
      <c r="Z10" s="10">
        <f t="shared" si="2"/>
        <v>0.39300000000000002</v>
      </c>
      <c r="AA10" s="10">
        <f t="shared" si="3"/>
        <v>1.083</v>
      </c>
    </row>
    <row r="11" spans="1:29" ht="65.25" customHeight="1" thickBot="1">
      <c r="A11" s="3">
        <v>9</v>
      </c>
      <c r="B11" s="37" t="s">
        <v>26</v>
      </c>
      <c r="C11" s="4">
        <v>2</v>
      </c>
      <c r="D11" s="8">
        <v>1</v>
      </c>
      <c r="E11" s="8">
        <v>1</v>
      </c>
      <c r="F11" s="8">
        <v>1</v>
      </c>
      <c r="G11" s="5">
        <v>1</v>
      </c>
      <c r="H11" s="8">
        <v>1</v>
      </c>
      <c r="I11" s="8">
        <v>1</v>
      </c>
      <c r="J11" s="8">
        <v>1</v>
      </c>
      <c r="K11" s="5">
        <v>1</v>
      </c>
      <c r="L11" s="8">
        <v>1</v>
      </c>
      <c r="M11" s="8">
        <v>1</v>
      </c>
      <c r="N11" s="8">
        <v>1</v>
      </c>
      <c r="O11" s="5">
        <v>1</v>
      </c>
      <c r="P11" s="7"/>
      <c r="Q11" s="8"/>
      <c r="R11" s="8"/>
      <c r="S11" s="5"/>
      <c r="T11" s="7"/>
      <c r="U11" s="8"/>
      <c r="V11" s="8"/>
      <c r="W11" s="8"/>
      <c r="X11" s="9">
        <f t="shared" si="0"/>
        <v>2</v>
      </c>
      <c r="Y11" s="9">
        <f t="shared" si="1"/>
        <v>2</v>
      </c>
      <c r="Z11" s="10">
        <f t="shared" si="2"/>
        <v>2</v>
      </c>
      <c r="AA11" s="10">
        <f t="shared" si="3"/>
        <v>2</v>
      </c>
    </row>
    <row r="12" spans="1:29" ht="70.5" customHeight="1" thickBot="1">
      <c r="A12" s="3">
        <v>10</v>
      </c>
      <c r="B12" s="37" t="s">
        <v>27</v>
      </c>
      <c r="C12" s="4">
        <v>2</v>
      </c>
      <c r="D12" s="8">
        <v>1</v>
      </c>
      <c r="E12" s="8">
        <v>1</v>
      </c>
      <c r="F12" s="8">
        <v>1</v>
      </c>
      <c r="G12" s="5">
        <v>1</v>
      </c>
      <c r="H12" s="8">
        <v>1</v>
      </c>
      <c r="I12" s="8">
        <v>1</v>
      </c>
      <c r="J12" s="8">
        <v>1</v>
      </c>
      <c r="K12" s="5">
        <v>1</v>
      </c>
      <c r="L12" s="8">
        <v>1</v>
      </c>
      <c r="M12" s="8">
        <v>1</v>
      </c>
      <c r="N12" s="8">
        <v>1</v>
      </c>
      <c r="O12" s="5">
        <v>1</v>
      </c>
      <c r="P12" s="7"/>
      <c r="Q12" s="8"/>
      <c r="R12" s="8"/>
      <c r="S12" s="5"/>
      <c r="T12" s="7"/>
      <c r="U12" s="8"/>
      <c r="V12" s="8"/>
      <c r="W12" s="8"/>
      <c r="X12" s="9">
        <f t="shared" si="0"/>
        <v>2</v>
      </c>
      <c r="Y12" s="9">
        <f t="shared" si="1"/>
        <v>2</v>
      </c>
      <c r="Z12" s="10">
        <f t="shared" si="2"/>
        <v>2</v>
      </c>
      <c r="AA12" s="10">
        <f t="shared" si="3"/>
        <v>2</v>
      </c>
    </row>
    <row r="13" spans="1:29">
      <c r="A13" s="40"/>
      <c r="B13" s="42" t="s">
        <v>4</v>
      </c>
      <c r="C13" s="43">
        <f>SUM(C3:C12)</f>
        <v>70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9">
      <c r="A14" s="40"/>
      <c r="B14" s="41" t="s">
        <v>29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4">
        <f>SUM(X3:X12)</f>
        <v>62.2</v>
      </c>
      <c r="Y14" s="44">
        <f>SUM(Y3:Y12)</f>
        <v>21.182000000000002</v>
      </c>
      <c r="Z14" s="44">
        <f>SUM(Z3:Z12)</f>
        <v>39.570999999999998</v>
      </c>
      <c r="AA14" s="44">
        <f>SUM(AA3:AA12)</f>
        <v>57.932999999999993</v>
      </c>
      <c r="AC14" s="11" t="s">
        <v>7</v>
      </c>
    </row>
    <row r="15" spans="1:29" ht="47.25">
      <c r="A15" s="40"/>
      <c r="B15" s="45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>
        <v>70</v>
      </c>
      <c r="Y15" s="46" t="s">
        <v>30</v>
      </c>
      <c r="Z15" s="46" t="s">
        <v>30</v>
      </c>
      <c r="AA15" s="47">
        <f>AA14/X14*70</f>
        <v>65.197909967845646</v>
      </c>
    </row>
  </sheetData>
  <mergeCells count="4">
    <mergeCell ref="D1:G1"/>
    <mergeCell ref="H1:K1"/>
    <mergeCell ref="L1:O1"/>
    <mergeCell ref="X1:AA1"/>
  </mergeCells>
  <printOptions horizontalCentered="1" headings="1"/>
  <pageMargins left="0.39370078740157483" right="0.23622047244094491" top="0.74803149606299213" bottom="0.23622047244094491" header="0" footer="0"/>
  <pageSetup paperSize="9" scale="55" orientation="landscape" cellComments="atEnd" r:id="rId1"/>
  <headerFooter>
    <oddFooter>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sqref="A1:XFD1048576"/>
    </sheetView>
  </sheetViews>
  <sheetFormatPr defaultRowHeight="15"/>
  <cols>
    <col min="1" max="1" width="11.5703125" bestFit="1" customWidth="1"/>
    <col min="2" max="2" width="47" customWidth="1"/>
    <col min="3" max="3" width="31.42578125" bestFit="1" customWidth="1"/>
    <col min="4" max="4" width="12" bestFit="1" customWidth="1"/>
  </cols>
  <sheetData>
    <row r="1" spans="1:4" ht="60" customHeight="1">
      <c r="A1" s="61" t="s">
        <v>43</v>
      </c>
      <c r="B1" s="61"/>
      <c r="C1" s="61"/>
      <c r="D1" s="61"/>
    </row>
    <row r="2" spans="1:4" ht="45">
      <c r="A2" s="51" t="s">
        <v>44</v>
      </c>
      <c r="B2" s="51"/>
      <c r="C2" s="57" t="s">
        <v>41</v>
      </c>
      <c r="D2" s="1" t="s">
        <v>42</v>
      </c>
    </row>
    <row r="3" spans="1:4" ht="15.75">
      <c r="A3" s="62" t="s">
        <v>39</v>
      </c>
      <c r="B3" s="62"/>
      <c r="C3" s="58">
        <v>65.2</v>
      </c>
      <c r="D3" s="58">
        <v>70</v>
      </c>
    </row>
    <row r="4" spans="1:4" ht="15.75">
      <c r="A4" s="62" t="s">
        <v>40</v>
      </c>
      <c r="B4" s="62"/>
      <c r="C4" s="59">
        <v>0</v>
      </c>
      <c r="D4" s="59">
        <v>0</v>
      </c>
    </row>
    <row r="5" spans="1:4" ht="25.5" customHeight="1">
      <c r="A5" s="62" t="s">
        <v>32</v>
      </c>
      <c r="B5" s="62"/>
      <c r="C5" s="60">
        <v>50000</v>
      </c>
      <c r="D5" s="60"/>
    </row>
    <row r="6" spans="1:4" ht="15.75">
      <c r="A6" s="62" t="s">
        <v>33</v>
      </c>
      <c r="B6" s="62"/>
      <c r="C6" s="48">
        <f>C5-C4</f>
        <v>50000</v>
      </c>
      <c r="D6" s="48">
        <f>C5-D4</f>
        <v>50000</v>
      </c>
    </row>
    <row r="7" spans="1:4" ht="28.5" customHeight="1">
      <c r="A7" s="62" t="s">
        <v>34</v>
      </c>
      <c r="B7" s="62"/>
      <c r="C7" s="49">
        <f>C6/C5</f>
        <v>1</v>
      </c>
      <c r="D7" s="49">
        <f>D6/C5</f>
        <v>1</v>
      </c>
    </row>
    <row r="8" spans="1:4" ht="31.5" customHeight="1">
      <c r="A8" s="62"/>
      <c r="B8" s="62"/>
      <c r="C8" s="50"/>
      <c r="D8" s="50"/>
    </row>
    <row r="9" spans="1:4" ht="15.75">
      <c r="A9" s="62"/>
      <c r="B9" s="62"/>
      <c r="C9" s="50"/>
      <c r="D9" s="50"/>
    </row>
    <row r="10" spans="1:4" ht="15.75">
      <c r="A10" s="62" t="s">
        <v>35</v>
      </c>
      <c r="B10" s="62"/>
      <c r="C10" s="50">
        <f>(1-C7)^3</f>
        <v>0</v>
      </c>
      <c r="D10" s="50">
        <f>(1-D7)^3</f>
        <v>0</v>
      </c>
    </row>
    <row r="11" spans="1:4" ht="15.75">
      <c r="A11" s="62" t="s">
        <v>36</v>
      </c>
      <c r="B11" s="62"/>
      <c r="C11" s="50">
        <f>1-C10</f>
        <v>1</v>
      </c>
      <c r="D11" s="50">
        <f>1-D10</f>
        <v>1</v>
      </c>
    </row>
    <row r="12" spans="1:4" ht="15.75">
      <c r="A12" s="62" t="s">
        <v>37</v>
      </c>
      <c r="B12" s="62"/>
      <c r="C12" s="50">
        <f>C11*30</f>
        <v>30</v>
      </c>
      <c r="D12" s="50">
        <f t="shared" ref="D12" si="0">D11*30</f>
        <v>30</v>
      </c>
    </row>
    <row r="13" spans="1:4" ht="15.75">
      <c r="A13" s="62" t="s">
        <v>38</v>
      </c>
      <c r="B13" s="62"/>
      <c r="C13" s="52">
        <f>C3+C12</f>
        <v>95.2</v>
      </c>
      <c r="D13" s="52">
        <f>D3+D12</f>
        <v>100</v>
      </c>
    </row>
    <row r="14" spans="1:4">
      <c r="A14" s="53"/>
      <c r="B14" s="54"/>
      <c r="C14" s="55"/>
      <c r="D14" s="56"/>
    </row>
  </sheetData>
  <mergeCells count="14">
    <mergeCell ref="A1:D1"/>
    <mergeCell ref="A2:B2"/>
    <mergeCell ref="A7:B7"/>
    <mergeCell ref="A8:B8"/>
    <mergeCell ref="A9:B9"/>
    <mergeCell ref="A10:B10"/>
    <mergeCell ref="A5:B5"/>
    <mergeCell ref="C5:D5"/>
    <mergeCell ref="A6:B6"/>
    <mergeCell ref="A12:B12"/>
    <mergeCell ref="A13:B13"/>
    <mergeCell ref="A3:B3"/>
    <mergeCell ref="A4:B4"/>
    <mergeCell ref="A11:B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tiziana.petrella</cp:lastModifiedBy>
  <cp:lastPrinted>2015-07-31T08:24:12Z</cp:lastPrinted>
  <dcterms:created xsi:type="dcterms:W3CDTF">2013-10-27T22:49:11Z</dcterms:created>
  <dcterms:modified xsi:type="dcterms:W3CDTF">2016-11-04T08:28:49Z</dcterms:modified>
</cp:coreProperties>
</file>